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20 изм.) -120 506,00 (охрана ДП) и п. 3.3\"/>
    </mc:Choice>
  </mc:AlternateContent>
  <bookViews>
    <workbookView minimized="1"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Прогр.'!$A$1:$N$99</definedName>
  </definedNames>
  <calcPr calcId="152511"/>
</workbook>
</file>

<file path=xl/calcChain.xml><?xml version="1.0" encoding="utf-8"?>
<calcChain xmlns="http://schemas.openxmlformats.org/spreadsheetml/2006/main">
  <c r="J53" i="1" l="1"/>
  <c r="J48" i="1"/>
  <c r="J88" i="1"/>
  <c r="J43" i="1" l="1"/>
  <c r="J58" i="1" l="1"/>
  <c r="I75" i="1" l="1"/>
  <c r="J78" i="1" l="1"/>
  <c r="J75" i="1" s="1"/>
  <c r="K33" i="1" l="1"/>
  <c r="K32" i="1"/>
  <c r="K31" i="1"/>
  <c r="J33" i="1"/>
  <c r="J32" i="1"/>
  <c r="J31" i="1"/>
  <c r="J23" i="1"/>
  <c r="J22" i="1"/>
  <c r="J21" i="1"/>
  <c r="L48" i="1" l="1"/>
  <c r="K48" i="1"/>
  <c r="I28" i="1" l="1"/>
  <c r="I45" i="1"/>
  <c r="J26" i="1"/>
  <c r="J28" i="1"/>
  <c r="I83" i="1"/>
  <c r="L83" i="1"/>
  <c r="L73" i="1"/>
  <c r="L70" i="1" s="1"/>
  <c r="K73" i="1"/>
  <c r="J73" i="1"/>
  <c r="J70" i="1" s="1"/>
  <c r="L19" i="1"/>
  <c r="L18" i="1"/>
  <c r="L17" i="1"/>
  <c r="L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I73" i="1"/>
  <c r="I69" i="1"/>
  <c r="I65" i="1" s="1"/>
  <c r="I63" i="1"/>
  <c r="I62" i="1"/>
  <c r="I61" i="1"/>
  <c r="I93" i="1" s="1"/>
  <c r="L96" i="1" l="1"/>
  <c r="L93" i="1"/>
  <c r="L15" i="1"/>
  <c r="L94" i="1"/>
  <c r="J25" i="1"/>
  <c r="L95" i="1"/>
  <c r="G16" i="1"/>
  <c r="G18" i="1"/>
  <c r="G17" i="1"/>
  <c r="G19" i="1"/>
  <c r="L25" i="1"/>
  <c r="K25" i="1"/>
  <c r="I60" i="1"/>
  <c r="I26" i="1"/>
  <c r="L9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J38" i="1" s="1"/>
  <c r="I38" i="1"/>
  <c r="I95" i="1" s="1"/>
  <c r="J50" i="1"/>
  <c r="H20" i="1"/>
  <c r="G43" i="1"/>
  <c r="G48" i="1"/>
  <c r="H83" i="1"/>
  <c r="K55" i="1"/>
  <c r="I55" i="1"/>
  <c r="K45" i="1"/>
  <c r="I40" i="1"/>
  <c r="G40" i="1" l="1"/>
  <c r="J15" i="1"/>
  <c r="J35" i="1" l="1"/>
  <c r="K84" i="1"/>
  <c r="K83" i="1"/>
  <c r="K95" i="1" s="1"/>
  <c r="K82" i="1"/>
  <c r="K81" i="1"/>
  <c r="J84" i="1"/>
  <c r="J96" i="1" s="1"/>
  <c r="J83" i="1"/>
  <c r="J95" i="1" s="1"/>
  <c r="G95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G83" i="1" l="1"/>
  <c r="J92" i="1"/>
  <c r="G92" i="1" s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29" i="1"/>
  <c r="I27" i="1"/>
  <c r="H64" i="1"/>
  <c r="H63" i="1"/>
  <c r="H61" i="1"/>
  <c r="H39" i="1"/>
  <c r="H37" i="1"/>
  <c r="H36" i="1"/>
  <c r="H29" i="1"/>
  <c r="H96" i="1" s="1"/>
  <c r="H28" i="1"/>
  <c r="H95" i="1" l="1"/>
  <c r="I94" i="1"/>
  <c r="K35" i="1"/>
  <c r="K93" i="1"/>
  <c r="K92" i="1" s="1"/>
  <c r="H94" i="1"/>
  <c r="I96" i="1"/>
  <c r="H93" i="1"/>
  <c r="I25" i="1"/>
  <c r="H35" i="1"/>
  <c r="H25" i="1"/>
  <c r="H15" i="1"/>
  <c r="G80" i="1"/>
  <c r="G70" i="1"/>
  <c r="G75" i="1"/>
  <c r="K50" i="1"/>
  <c r="I50" i="1"/>
  <c r="H92" i="1" l="1"/>
  <c r="G93" i="1"/>
  <c r="G50" i="1"/>
  <c r="G94" i="1"/>
  <c r="I92" i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<sst xmlns="http://schemas.openxmlformats.org/spreadsheetml/2006/main" count="161" uniqueCount="79">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</sst>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73" zoomScale="40" zoomScaleNormal="40" zoomScaleSheetLayoutView="40" workbookViewId="0">
      <selection activeCell="J54" sqref="J54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7" t="s">
        <v>59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6"/>
      <c r="R7" s="6"/>
      <c r="S7" s="6"/>
      <c r="T7" s="6"/>
    </row>
    <row r="8" spans="1:24" x14ac:dyDescent="0.3">
      <c r="B8" s="40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6"/>
      <c r="R8" s="6"/>
      <c r="S8" s="6"/>
      <c r="T8" s="6"/>
    </row>
    <row r="9" spans="1:24" x14ac:dyDescent="0.3">
      <c r="B9" s="40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8" t="s">
        <v>13</v>
      </c>
      <c r="C11" s="100" t="s">
        <v>14</v>
      </c>
      <c r="D11" s="98" t="s">
        <v>15</v>
      </c>
      <c r="E11" s="98" t="s">
        <v>58</v>
      </c>
      <c r="F11" s="98" t="s">
        <v>0</v>
      </c>
      <c r="G11" s="98" t="s">
        <v>11</v>
      </c>
      <c r="H11" s="106" t="s">
        <v>48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4" s="22" customFormat="1" ht="35.25" customHeight="1" x14ac:dyDescent="0.3">
      <c r="B12" s="98"/>
      <c r="C12" s="108"/>
      <c r="D12" s="99"/>
      <c r="E12" s="99"/>
      <c r="F12" s="99"/>
      <c r="G12" s="99"/>
      <c r="H12" s="98" t="s">
        <v>37</v>
      </c>
      <c r="I12" s="98" t="s">
        <v>38</v>
      </c>
      <c r="J12" s="101" t="s">
        <v>39</v>
      </c>
      <c r="K12" s="98" t="s">
        <v>43</v>
      </c>
      <c r="L12" s="103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8"/>
      <c r="C13" s="108"/>
      <c r="D13" s="99"/>
      <c r="E13" s="99"/>
      <c r="F13" s="99"/>
      <c r="G13" s="99"/>
      <c r="H13" s="98"/>
      <c r="I13" s="98"/>
      <c r="J13" s="102"/>
      <c r="K13" s="98"/>
      <c r="L13" s="104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91">
        <v>1</v>
      </c>
      <c r="C15" s="100" t="s">
        <v>67</v>
      </c>
      <c r="D15" s="98" t="s">
        <v>77</v>
      </c>
      <c r="E15" s="98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91"/>
      <c r="C16" s="100"/>
      <c r="D16" s="98"/>
      <c r="E16" s="98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91"/>
      <c r="C17" s="100"/>
      <c r="D17" s="98"/>
      <c r="E17" s="98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91"/>
      <c r="C18" s="100"/>
      <c r="D18" s="98"/>
      <c r="E18" s="98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91"/>
      <c r="C19" s="100"/>
      <c r="D19" s="98"/>
      <c r="E19" s="98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107" t="s">
        <v>12</v>
      </c>
      <c r="C20" s="105" t="s">
        <v>49</v>
      </c>
      <c r="D20" s="93" t="s">
        <v>77</v>
      </c>
      <c r="E20" s="93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107"/>
      <c r="C21" s="105"/>
      <c r="D21" s="93"/>
      <c r="E21" s="93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107"/>
      <c r="C22" s="105"/>
      <c r="D22" s="93"/>
      <c r="E22" s="93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107"/>
      <c r="C23" s="105"/>
      <c r="D23" s="93"/>
      <c r="E23" s="93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107"/>
      <c r="C24" s="105"/>
      <c r="D24" s="93"/>
      <c r="E24" s="93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107" t="s">
        <v>75</v>
      </c>
      <c r="C25" s="100" t="s">
        <v>40</v>
      </c>
      <c r="D25" s="98" t="s">
        <v>69</v>
      </c>
      <c r="E25" s="99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107"/>
      <c r="C26" s="100"/>
      <c r="D26" s="98"/>
      <c r="E26" s="99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107"/>
      <c r="C27" s="100"/>
      <c r="D27" s="98"/>
      <c r="E27" s="99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107"/>
      <c r="C28" s="100"/>
      <c r="D28" s="98"/>
      <c r="E28" s="99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107"/>
      <c r="C29" s="100"/>
      <c r="D29" s="98"/>
      <c r="E29" s="99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107" t="s">
        <v>16</v>
      </c>
      <c r="C30" s="105" t="s">
        <v>62</v>
      </c>
      <c r="D30" s="93" t="s">
        <v>69</v>
      </c>
      <c r="E30" s="93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107"/>
      <c r="C31" s="105"/>
      <c r="D31" s="93"/>
      <c r="E31" s="93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107"/>
      <c r="C32" s="105"/>
      <c r="D32" s="93"/>
      <c r="E32" s="93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107"/>
      <c r="C33" s="105"/>
      <c r="D33" s="93"/>
      <c r="E33" s="93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107"/>
      <c r="C34" s="105"/>
      <c r="D34" s="93"/>
      <c r="E34" s="93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107" t="s">
        <v>17</v>
      </c>
      <c r="C35" s="100" t="s">
        <v>41</v>
      </c>
      <c r="D35" s="98" t="s">
        <v>73</v>
      </c>
      <c r="E35" s="98"/>
      <c r="F35" s="16" t="s">
        <v>27</v>
      </c>
      <c r="G35" s="50">
        <f t="shared" si="8"/>
        <v>121627.14546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25208.24511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107"/>
      <c r="C36" s="100"/>
      <c r="D36" s="98"/>
      <c r="E36" s="98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107"/>
      <c r="C37" s="100"/>
      <c r="D37" s="98"/>
      <c r="E37" s="98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107"/>
      <c r="C38" s="100"/>
      <c r="D38" s="98"/>
      <c r="E38" s="98"/>
      <c r="F38" s="16" t="s">
        <v>3</v>
      </c>
      <c r="G38" s="50">
        <f>SUM(G43,G48,G53,G58)</f>
        <v>121627.14546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25208.24511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107"/>
      <c r="C39" s="100"/>
      <c r="D39" s="98"/>
      <c r="E39" s="98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107" t="s">
        <v>18</v>
      </c>
      <c r="C40" s="105" t="s">
        <v>61</v>
      </c>
      <c r="D40" s="93" t="s">
        <v>73</v>
      </c>
      <c r="E40" s="93" t="s">
        <v>7</v>
      </c>
      <c r="F40" s="16" t="s">
        <v>5</v>
      </c>
      <c r="G40" s="51">
        <f t="shared" si="13"/>
        <v>8357.6441100000011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1512.19111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107"/>
      <c r="C41" s="100"/>
      <c r="D41" s="93"/>
      <c r="E41" s="93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107"/>
      <c r="C42" s="100"/>
      <c r="D42" s="93"/>
      <c r="E42" s="93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107"/>
      <c r="C43" s="100"/>
      <c r="D43" s="93"/>
      <c r="E43" s="93"/>
      <c r="F43" s="14" t="s">
        <v>3</v>
      </c>
      <c r="G43" s="51">
        <f t="shared" si="13"/>
        <v>8357.6441100000011</v>
      </c>
      <c r="H43" s="52">
        <v>1444.752</v>
      </c>
      <c r="I43" s="52">
        <v>1733.7449999999999</v>
      </c>
      <c r="J43" s="72">
        <f>1833.478+106.347-427.63389</f>
        <v>1512.19111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107"/>
      <c r="C44" s="100"/>
      <c r="D44" s="93"/>
      <c r="E44" s="93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107" t="s">
        <v>31</v>
      </c>
      <c r="C45" s="105" t="s">
        <v>57</v>
      </c>
      <c r="D45" s="93" t="s">
        <v>73</v>
      </c>
      <c r="E45" s="93" t="s">
        <v>9</v>
      </c>
      <c r="F45" s="16" t="s">
        <v>5</v>
      </c>
      <c r="G45" s="51">
        <f t="shared" si="13"/>
        <v>56393.79535</v>
      </c>
      <c r="H45" s="51">
        <f>SUM(H46:H49)</f>
        <v>10587.672420000001</v>
      </c>
      <c r="I45" s="51">
        <f>SUM(I46:I49)</f>
        <v>12108.42693</v>
      </c>
      <c r="J45" s="71">
        <f>SUM(J46:J49)</f>
        <v>11225.627999999999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107"/>
      <c r="C46" s="100"/>
      <c r="D46" s="93"/>
      <c r="E46" s="93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107"/>
      <c r="C47" s="100"/>
      <c r="D47" s="93"/>
      <c r="E47" s="93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107"/>
      <c r="C48" s="100"/>
      <c r="D48" s="93"/>
      <c r="E48" s="93"/>
      <c r="F48" s="14" t="s">
        <v>3</v>
      </c>
      <c r="G48" s="51">
        <f t="shared" si="13"/>
        <v>56393.79535</v>
      </c>
      <c r="H48" s="52">
        <v>10587.672420000001</v>
      </c>
      <c r="I48" s="67">
        <v>12108.42693</v>
      </c>
      <c r="J48" s="72">
        <f>14711.984-2578.235-778.627-35-70-35-100-10+120.506</f>
        <v>11225.627999999999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107"/>
      <c r="C49" s="100"/>
      <c r="D49" s="93"/>
      <c r="E49" s="93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107" t="s">
        <v>19</v>
      </c>
      <c r="C50" s="105" t="s">
        <v>22</v>
      </c>
      <c r="D50" s="93" t="s">
        <v>73</v>
      </c>
      <c r="E50" s="93" t="s">
        <v>8</v>
      </c>
      <c r="F50" s="16" t="s">
        <v>5</v>
      </c>
      <c r="G50" s="51">
        <f t="shared" si="13"/>
        <v>12029.673000000001</v>
      </c>
      <c r="H50" s="51">
        <f>SUM(H51:H54)</f>
        <v>2121.8359999999998</v>
      </c>
      <c r="I50" s="51">
        <f>SUM(I51:I54)</f>
        <v>2218.4349999999999</v>
      </c>
      <c r="J50" s="71">
        <f>SUM(J53)</f>
        <v>2883.9560000000001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107"/>
      <c r="C51" s="100"/>
      <c r="D51" s="93"/>
      <c r="E51" s="93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107"/>
      <c r="C52" s="100"/>
      <c r="D52" s="93"/>
      <c r="E52" s="93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107"/>
      <c r="C53" s="100"/>
      <c r="D53" s="93"/>
      <c r="E53" s="93"/>
      <c r="F53" s="14" t="s">
        <v>3</v>
      </c>
      <c r="G53" s="51">
        <f t="shared" si="13"/>
        <v>12029.673000000001</v>
      </c>
      <c r="H53" s="52">
        <v>2121.8359999999998</v>
      </c>
      <c r="I53" s="52">
        <v>2218.4349999999999</v>
      </c>
      <c r="J53" s="72">
        <f>2553.556+135.1+195.3</f>
        <v>2883.9560000000001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107"/>
      <c r="C54" s="100"/>
      <c r="D54" s="93"/>
      <c r="E54" s="93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107" t="s">
        <v>20</v>
      </c>
      <c r="C55" s="105" t="s">
        <v>23</v>
      </c>
      <c r="D55" s="93" t="s">
        <v>73</v>
      </c>
      <c r="E55" s="93" t="s">
        <v>28</v>
      </c>
      <c r="F55" s="16" t="s">
        <v>5</v>
      </c>
      <c r="G55" s="51">
        <f t="shared" si="13"/>
        <v>44846.032999999996</v>
      </c>
      <c r="H55" s="51">
        <f>SUM(H56:H59)</f>
        <v>7065.0910000000003</v>
      </c>
      <c r="I55" s="51">
        <f>SUM(I56:I59)</f>
        <v>7762.0259999999998</v>
      </c>
      <c r="J55" s="71">
        <f>SUM(J58)</f>
        <v>9586.4700000000012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107"/>
      <c r="C56" s="100"/>
      <c r="D56" s="93"/>
      <c r="E56" s="93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107"/>
      <c r="C57" s="100"/>
      <c r="D57" s="93"/>
      <c r="E57" s="93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107"/>
      <c r="C58" s="100"/>
      <c r="D58" s="93"/>
      <c r="E58" s="93"/>
      <c r="F58" s="14" t="s">
        <v>3</v>
      </c>
      <c r="G58" s="51">
        <f t="shared" si="13"/>
        <v>44846.032999999996</v>
      </c>
      <c r="H58" s="52">
        <v>7065.0910000000003</v>
      </c>
      <c r="I58" s="52">
        <v>7762.0259999999998</v>
      </c>
      <c r="J58" s="72">
        <f>9645.984-59.514</f>
        <v>9586.4700000000012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107"/>
      <c r="C59" s="100"/>
      <c r="D59" s="93"/>
      <c r="E59" s="93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107" t="s">
        <v>32</v>
      </c>
      <c r="C60" s="100" t="s">
        <v>47</v>
      </c>
      <c r="D60" s="98" t="s">
        <v>42</v>
      </c>
      <c r="E60" s="98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107"/>
      <c r="C61" s="100"/>
      <c r="D61" s="98"/>
      <c r="E61" s="98"/>
      <c r="F61" s="16" t="s">
        <v>1</v>
      </c>
      <c r="G61" s="53">
        <f t="shared" si="13"/>
        <v>84734.701490000007</v>
      </c>
      <c r="H61" s="50">
        <f t="shared" ref="H61:I63" si="15">SUM(H66)</f>
        <v>60939</v>
      </c>
      <c r="I61" s="50">
        <f t="shared" si="15"/>
        <v>23795.701489999999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107"/>
      <c r="C62" s="100"/>
      <c r="D62" s="98"/>
      <c r="E62" s="98"/>
      <c r="F62" s="16" t="s">
        <v>2</v>
      </c>
      <c r="G62" s="53">
        <f t="shared" si="13"/>
        <v>4460.4157100000002</v>
      </c>
      <c r="H62" s="50">
        <f t="shared" si="15"/>
        <v>3208</v>
      </c>
      <c r="I62" s="50">
        <f t="shared" si="15"/>
        <v>1252.41571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107"/>
      <c r="C63" s="100"/>
      <c r="D63" s="98"/>
      <c r="E63" s="98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107"/>
      <c r="C64" s="100"/>
      <c r="D64" s="98"/>
      <c r="E64" s="98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107" t="s">
        <v>21</v>
      </c>
      <c r="C65" s="105" t="s">
        <v>68</v>
      </c>
      <c r="D65" s="92" t="s">
        <v>70</v>
      </c>
      <c r="E65" s="93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107"/>
      <c r="C66" s="105"/>
      <c r="D66" s="92"/>
      <c r="E66" s="93"/>
      <c r="F66" s="14" t="s">
        <v>1</v>
      </c>
      <c r="G66" s="51">
        <f t="shared" si="13"/>
        <v>84734.701490000007</v>
      </c>
      <c r="H66" s="52">
        <v>60939</v>
      </c>
      <c r="I66" s="52">
        <v>23795.701489999999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107"/>
      <c r="C67" s="105"/>
      <c r="D67" s="92"/>
      <c r="E67" s="93"/>
      <c r="F67" s="14" t="s">
        <v>2</v>
      </c>
      <c r="G67" s="51">
        <f t="shared" si="13"/>
        <v>4460.4157100000002</v>
      </c>
      <c r="H67" s="52">
        <v>3208</v>
      </c>
      <c r="I67" s="52">
        <v>1252.41571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107"/>
      <c r="C68" s="105"/>
      <c r="D68" s="92"/>
      <c r="E68" s="93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107"/>
      <c r="C69" s="105"/>
      <c r="D69" s="92"/>
      <c r="E69" s="93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107" t="s">
        <v>52</v>
      </c>
      <c r="C70" s="100" t="s">
        <v>55</v>
      </c>
      <c r="D70" s="91" t="s">
        <v>73</v>
      </c>
      <c r="E70" s="93"/>
      <c r="F70" s="16" t="s">
        <v>60</v>
      </c>
      <c r="G70" s="51">
        <f t="shared" si="13"/>
        <v>2660.9180000000001</v>
      </c>
      <c r="H70" s="51">
        <f>SUM(H71:H74)</f>
        <v>820</v>
      </c>
      <c r="I70" s="51">
        <f>SUM(I71:I74)</f>
        <v>595</v>
      </c>
      <c r="J70" s="71">
        <f>SUM(J71:J74)</f>
        <v>693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107"/>
      <c r="C71" s="105"/>
      <c r="D71" s="91"/>
      <c r="E71" s="93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107"/>
      <c r="C72" s="105"/>
      <c r="D72" s="91"/>
      <c r="E72" s="93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107"/>
      <c r="C73" s="105"/>
      <c r="D73" s="91"/>
      <c r="E73" s="93"/>
      <c r="F73" s="16" t="s">
        <v>3</v>
      </c>
      <c r="G73" s="51">
        <f t="shared" si="16"/>
        <v>2660.9180000000001</v>
      </c>
      <c r="H73" s="51">
        <f>SUM(H78)</f>
        <v>820</v>
      </c>
      <c r="I73" s="51">
        <f>SUM(I78)</f>
        <v>595</v>
      </c>
      <c r="J73" s="71">
        <f>SUM(J78)</f>
        <v>693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107"/>
      <c r="C74" s="105"/>
      <c r="D74" s="91"/>
      <c r="E74" s="93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92" t="s">
        <v>53</v>
      </c>
      <c r="C75" s="105" t="s">
        <v>54</v>
      </c>
      <c r="D75" s="92" t="s">
        <v>73</v>
      </c>
      <c r="E75" s="105" t="s">
        <v>71</v>
      </c>
      <c r="F75" s="16" t="s">
        <v>5</v>
      </c>
      <c r="G75" s="51">
        <f t="shared" si="16"/>
        <v>2660.9180000000001</v>
      </c>
      <c r="H75" s="51">
        <f>SUM(H76:H79)</f>
        <v>820</v>
      </c>
      <c r="I75" s="51">
        <f>SUM(I76:I79)</f>
        <v>595</v>
      </c>
      <c r="J75" s="71">
        <f>SUM(J76:J79)</f>
        <v>693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92"/>
      <c r="C76" s="105"/>
      <c r="D76" s="92"/>
      <c r="E76" s="10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92"/>
      <c r="C77" s="105"/>
      <c r="D77" s="92"/>
      <c r="E77" s="10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92"/>
      <c r="C78" s="105"/>
      <c r="D78" s="92"/>
      <c r="E78" s="105"/>
      <c r="F78" s="14" t="s">
        <v>3</v>
      </c>
      <c r="G78" s="51">
        <f t="shared" si="16"/>
        <v>2660.9180000000001</v>
      </c>
      <c r="H78" s="52">
        <v>820</v>
      </c>
      <c r="I78" s="52">
        <v>595</v>
      </c>
      <c r="J78" s="72">
        <f>595+98</f>
        <v>693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92"/>
      <c r="C79" s="105"/>
      <c r="D79" s="92"/>
      <c r="E79" s="10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76">
        <v>6</v>
      </c>
      <c r="C80" s="79" t="s">
        <v>64</v>
      </c>
      <c r="D80" s="76" t="s">
        <v>74</v>
      </c>
      <c r="E80" s="82"/>
      <c r="F80" s="16" t="s">
        <v>63</v>
      </c>
      <c r="G80" s="51">
        <f t="shared" si="16"/>
        <v>8201.8528000000006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334.06452000000002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7"/>
      <c r="C81" s="80"/>
      <c r="D81" s="77"/>
      <c r="E81" s="83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77"/>
      <c r="C82" s="80"/>
      <c r="D82" s="77"/>
      <c r="E82" s="83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77"/>
      <c r="C83" s="80"/>
      <c r="D83" s="77"/>
      <c r="E83" s="83"/>
      <c r="F83" s="16" t="s">
        <v>3</v>
      </c>
      <c r="G83" s="51">
        <f t="shared" si="16"/>
        <v>8201.8528000000006</v>
      </c>
      <c r="H83" s="51">
        <f>SUM(H88)</f>
        <v>4426.4979599999997</v>
      </c>
      <c r="I83" s="51">
        <f>SUM(I88)</f>
        <v>561.29031999999995</v>
      </c>
      <c r="J83" s="71">
        <f t="shared" si="18"/>
        <v>334.06452000000002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78"/>
      <c r="C84" s="81"/>
      <c r="D84" s="78"/>
      <c r="E84" s="84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85" t="s">
        <v>65</v>
      </c>
      <c r="C85" s="88" t="s">
        <v>66</v>
      </c>
      <c r="D85" s="85" t="s">
        <v>73</v>
      </c>
      <c r="E85" s="82" t="s">
        <v>56</v>
      </c>
      <c r="F85" s="16" t="s">
        <v>5</v>
      </c>
      <c r="G85" s="51">
        <f t="shared" si="16"/>
        <v>8201.8528000000006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334.06452000000002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86"/>
      <c r="C86" s="89"/>
      <c r="D86" s="86"/>
      <c r="E86" s="83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86"/>
      <c r="C87" s="89"/>
      <c r="D87" s="86"/>
      <c r="E87" s="83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86"/>
      <c r="C88" s="89"/>
      <c r="D88" s="86"/>
      <c r="E88" s="83"/>
      <c r="F88" s="14" t="s">
        <v>3</v>
      </c>
      <c r="G88" s="51">
        <f t="shared" si="16"/>
        <v>8201.8528000000006</v>
      </c>
      <c r="H88" s="52">
        <v>4426.4979599999997</v>
      </c>
      <c r="I88" s="52">
        <v>561.29031999999995</v>
      </c>
      <c r="J88" s="72">
        <f>1440-910.16-75.26948-120.506</f>
        <v>334.06452000000002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7"/>
      <c r="C89" s="90"/>
      <c r="D89" s="87"/>
      <c r="E89" s="84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91" t="s">
        <v>6</v>
      </c>
      <c r="D90" s="93"/>
      <c r="E90" s="93"/>
      <c r="F90" s="96" t="s">
        <v>0</v>
      </c>
      <c r="G90" s="95" t="s">
        <v>11</v>
      </c>
      <c r="H90" s="95" t="s">
        <v>25</v>
      </c>
      <c r="I90" s="95"/>
      <c r="J90" s="95"/>
      <c r="K90" s="95"/>
      <c r="L90" s="95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92"/>
      <c r="D91" s="92"/>
      <c r="E91" s="93"/>
      <c r="F91" s="96"/>
      <c r="G91" s="95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92"/>
      <c r="D92" s="92"/>
      <c r="E92" s="93"/>
      <c r="F92" s="54" t="s">
        <v>24</v>
      </c>
      <c r="G92" s="50">
        <f>SUM(H92:L92)</f>
        <v>2585766.8530299999</v>
      </c>
      <c r="H92" s="50">
        <f t="shared" ref="H92:L92" si="20">SUM(H93:H96)</f>
        <v>393233.27202999999</v>
      </c>
      <c r="I92" s="50">
        <f t="shared" si="20"/>
        <v>1467729.49737</v>
      </c>
      <c r="J92" s="70">
        <f>SUM(J93:J96)</f>
        <v>476335.41963000002</v>
      </c>
      <c r="K92" s="50">
        <f t="shared" si="20"/>
        <v>220865.25199999998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92"/>
      <c r="D93" s="92"/>
      <c r="E93" s="93"/>
      <c r="F93" s="54" t="s">
        <v>1</v>
      </c>
      <c r="G93" s="50">
        <f>SUM(H93:L93)</f>
        <v>2319436.8114899998</v>
      </c>
      <c r="H93" s="50">
        <f t="shared" ref="H93:L96" si="21">SUM(H16+H26+H36+H61+H71+H81)</f>
        <v>343089</v>
      </c>
      <c r="I93" s="50">
        <f>SUM(I16+I26+I36+I61+I71+I81)</f>
        <v>1369257.7014899999</v>
      </c>
      <c r="J93" s="70">
        <f t="shared" si="21"/>
        <v>427167.5</v>
      </c>
      <c r="K93" s="50">
        <f t="shared" si="21"/>
        <v>179922.61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92"/>
      <c r="D94" s="92"/>
      <c r="E94" s="93"/>
      <c r="F94" s="54" t="s">
        <v>2</v>
      </c>
      <c r="G94" s="50">
        <f>SUM(H94:L94)</f>
        <v>131488.70415000001</v>
      </c>
      <c r="H94" s="50">
        <f t="shared" si="21"/>
        <v>23397.401519999999</v>
      </c>
      <c r="I94" s="50">
        <f t="shared" si="21"/>
        <v>72066.242629999993</v>
      </c>
      <c r="J94" s="70">
        <f t="shared" si="21"/>
        <v>22482.5</v>
      </c>
      <c r="K94" s="50">
        <f t="shared" si="21"/>
        <v>13542.56</v>
      </c>
      <c r="L94" s="50">
        <f t="shared" si="21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92"/>
      <c r="D95" s="92"/>
      <c r="E95" s="93"/>
      <c r="F95" s="54" t="s">
        <v>3</v>
      </c>
      <c r="G95" s="50">
        <f>SUM(H95:L95)</f>
        <v>134841.33739</v>
      </c>
      <c r="H95" s="50">
        <f t="shared" si="21"/>
        <v>26746.870510000001</v>
      </c>
      <c r="I95" s="50">
        <f t="shared" si="21"/>
        <v>26405.553250000001</v>
      </c>
      <c r="J95" s="70">
        <f>SUM(J18+J28+J38+J63+J73+J83)</f>
        <v>26685.41963</v>
      </c>
      <c r="K95" s="50">
        <f t="shared" si="21"/>
        <v>27400.081999999999</v>
      </c>
      <c r="L95" s="50">
        <f t="shared" si="21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92"/>
      <c r="D96" s="92"/>
      <c r="E96" s="93"/>
      <c r="F96" s="54" t="s">
        <v>4</v>
      </c>
      <c r="G96" s="50">
        <f>SUM(H96:L96)</f>
        <v>0</v>
      </c>
      <c r="H96" s="50">
        <f t="shared" si="21"/>
        <v>0</v>
      </c>
      <c r="I96" s="50">
        <f t="shared" si="21"/>
        <v>0</v>
      </c>
      <c r="J96" s="70">
        <f t="shared" si="21"/>
        <v>0</v>
      </c>
      <c r="K96" s="50">
        <f t="shared" si="21"/>
        <v>0</v>
      </c>
      <c r="L96" s="50">
        <f t="shared" si="21"/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94" t="s">
        <v>76</v>
      </c>
      <c r="C99" s="94"/>
      <c r="D99" s="94"/>
      <c r="E99" s="94"/>
      <c r="F99" s="94"/>
      <c r="G99" s="94"/>
      <c r="H99" s="57"/>
      <c r="I99" s="57"/>
      <c r="J99" s="75" t="s">
        <v>78</v>
      </c>
      <c r="K99" s="75"/>
      <c r="L99" s="75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2024-12-03T15:25:02Z</cp:lastPrinted>
  <dcterms:created xsi:type="dcterms:W3CDTF">2016-02-05T07:01:02Z</dcterms:created>
  <dcterms:modified xsi:type="dcterms:W3CDTF">2024-12-03T15:26:33Z</dcterms:modified>
</cp:coreProperties>
</file>